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348.22460\"/>
    </mc:Choice>
  </mc:AlternateContent>
  <bookViews>
    <workbookView xWindow="480" yWindow="720" windowWidth="13275" windowHeight="8805"/>
  </bookViews>
  <sheets>
    <sheet name="показ. ЖКХ." sheetId="1" r:id="rId1"/>
  </sheets>
  <definedNames>
    <definedName name="_xlnm.Print_Titles" localSheetId="0">'показ. ЖКХ.'!$8:$9</definedName>
    <definedName name="_xlnm.Print_Area" localSheetId="0">'показ. ЖКХ.'!$A$1:$K$76</definedName>
  </definedNames>
  <calcPr calcId="152511"/>
</workbook>
</file>

<file path=xl/calcChain.xml><?xml version="1.0" encoding="utf-8"?>
<calcChain xmlns="http://schemas.openxmlformats.org/spreadsheetml/2006/main">
  <c r="E72" i="1" l="1"/>
  <c r="E71" i="1"/>
  <c r="K60" i="1"/>
  <c r="J60" i="1"/>
  <c r="I60" i="1"/>
  <c r="I65" i="1"/>
  <c r="E64" i="1"/>
  <c r="E63" i="1"/>
  <c r="K48" i="1"/>
  <c r="J48" i="1"/>
  <c r="K46" i="1"/>
  <c r="J46" i="1"/>
  <c r="I46" i="1"/>
  <c r="H17" i="1"/>
  <c r="G17" i="1"/>
  <c r="F17" i="1"/>
  <c r="K17" i="1"/>
  <c r="J17" i="1"/>
  <c r="I17" i="1"/>
  <c r="E70" i="1"/>
  <c r="H46" i="1"/>
  <c r="E43" i="1"/>
  <c r="H48" i="1" l="1"/>
  <c r="E48" i="1" s="1"/>
  <c r="E44" i="1"/>
  <c r="E59" i="1"/>
  <c r="G60" i="1"/>
  <c r="E66" i="1"/>
  <c r="E74" i="1"/>
  <c r="G45" i="1"/>
  <c r="G32" i="1" s="1"/>
  <c r="E42" i="1"/>
  <c r="K32" i="1"/>
  <c r="J32" i="1"/>
  <c r="F32" i="1"/>
  <c r="E10" i="1"/>
  <c r="K13" i="1"/>
  <c r="J13" i="1"/>
  <c r="I13" i="1"/>
  <c r="H13" i="1"/>
  <c r="F13" i="1"/>
  <c r="G13" i="1"/>
  <c r="E14" i="1"/>
  <c r="E65" i="1"/>
  <c r="H60" i="1"/>
  <c r="F60" i="1"/>
  <c r="E40" i="1"/>
  <c r="E57" i="1"/>
  <c r="K54" i="1"/>
  <c r="J54" i="1"/>
  <c r="I54" i="1"/>
  <c r="H54" i="1"/>
  <c r="G54" i="1"/>
  <c r="F54" i="1"/>
  <c r="K49" i="1"/>
  <c r="J49" i="1"/>
  <c r="I49" i="1"/>
  <c r="H49" i="1"/>
  <c r="G49" i="1"/>
  <c r="F49" i="1"/>
  <c r="E39" i="1"/>
  <c r="E38" i="1"/>
  <c r="E37" i="1"/>
  <c r="E36" i="1"/>
  <c r="E35" i="1"/>
  <c r="E30" i="1"/>
  <c r="E29" i="1"/>
  <c r="E16" i="1"/>
  <c r="E15" i="1"/>
  <c r="E22" i="1"/>
  <c r="E21" i="1"/>
  <c r="E20" i="1"/>
  <c r="E19" i="1"/>
  <c r="E25" i="1"/>
  <c r="E31" i="1"/>
  <c r="E28" i="1"/>
  <c r="E53" i="1"/>
  <c r="E52" i="1"/>
  <c r="E51" i="1"/>
  <c r="E50" i="1"/>
  <c r="E46" i="1"/>
  <c r="E41" i="1"/>
  <c r="E34" i="1"/>
  <c r="E56" i="1"/>
  <c r="E62" i="1"/>
  <c r="E73" i="1"/>
  <c r="E69" i="1"/>
  <c r="E75" i="1"/>
  <c r="K67" i="1"/>
  <c r="J67" i="1"/>
  <c r="I67" i="1"/>
  <c r="H67" i="1"/>
  <c r="G67" i="1"/>
  <c r="F67" i="1"/>
  <c r="H32" i="1" l="1"/>
  <c r="E47" i="1"/>
  <c r="I32" i="1"/>
  <c r="E45" i="1"/>
  <c r="E67" i="1"/>
  <c r="K23" i="1"/>
  <c r="G23" i="1"/>
  <c r="F23" i="1"/>
  <c r="H11" i="1"/>
  <c r="E60" i="1" l="1"/>
  <c r="E23" i="1"/>
  <c r="E49" i="1" l="1"/>
  <c r="K26" i="1"/>
  <c r="J26" i="1"/>
  <c r="H26" i="1"/>
  <c r="G26" i="1"/>
  <c r="F26" i="1"/>
  <c r="K11" i="1"/>
  <c r="J11" i="1"/>
  <c r="I11" i="1"/>
  <c r="G11" i="1"/>
  <c r="E32" i="1" l="1"/>
  <c r="F11" i="1"/>
  <c r="E13" i="1"/>
  <c r="J76" i="1"/>
  <c r="H76" i="1"/>
  <c r="E11" i="1" l="1"/>
  <c r="E54" i="1" l="1"/>
  <c r="G76" i="1"/>
  <c r="F76" i="1"/>
  <c r="E58" i="1" l="1"/>
  <c r="K76" i="1" l="1"/>
  <c r="E17" i="1" l="1"/>
  <c r="I26" i="1"/>
  <c r="I76" i="1" s="1"/>
  <c r="E26" i="1" l="1"/>
  <c r="E76" i="1"/>
</calcChain>
</file>

<file path=xl/comments1.xml><?xml version="1.0" encoding="utf-8"?>
<comments xmlns="http://schemas.openxmlformats.org/spreadsheetml/2006/main">
  <authors>
    <author>user</author>
  </authors>
  <commentList>
    <comment ref="A8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<sst xmlns="http://schemas.openxmlformats.org/spreadsheetml/2006/main" count="236" uniqueCount="77">
  <si>
    <t>ПЕРЕЧЕНЬ</t>
  </si>
  <si>
    <t>Наименование мероприятия</t>
  </si>
  <si>
    <t>Участник подпрограммы</t>
  </si>
  <si>
    <t>Сумма расходов, всего (тыс. руб.)</t>
  </si>
  <si>
    <t>в том числе по годам реализации подпрограммы</t>
  </si>
  <si>
    <t>в том числе:</t>
  </si>
  <si>
    <t>Сроки реализа-ции</t>
  </si>
  <si>
    <t>Источники финансиро-вания</t>
  </si>
  <si>
    <t>приобретение электроэнергии</t>
  </si>
  <si>
    <t>противопожарная опашка и окашивание</t>
  </si>
  <si>
    <t xml:space="preserve"> </t>
  </si>
  <si>
    <t>подрядная организация</t>
  </si>
  <si>
    <t>ИТОГО</t>
  </si>
  <si>
    <t>МР "Износковский район"</t>
  </si>
  <si>
    <t>ремонт уличного освещения</t>
  </si>
  <si>
    <t xml:space="preserve">      </t>
  </si>
  <si>
    <t>Мероприятия в области пожарной безопасности</t>
  </si>
  <si>
    <t>исполнение переданных полномочий муниципального района по содержанию на территории муниципального района межпоселенческих мест захоронения</t>
  </si>
  <si>
    <t>приобретение спецпродукции (венки, корзины к братским захоронениям)</t>
  </si>
  <si>
    <t>2014-2021</t>
  </si>
  <si>
    <r>
      <rPr>
        <b/>
        <sz val="11"/>
        <color indexed="8"/>
        <rFont val="Times New Roman"/>
        <family val="1"/>
        <charset val="204"/>
      </rPr>
      <t>РЕЗЕРВ ДЛЯ ПОСЛЕДУЮЩЕГО ПЕРЕРАСПРЕДЕЛЕНИЯ (</t>
    </r>
    <r>
      <rPr>
        <sz val="11"/>
        <color indexed="8"/>
        <rFont val="Times New Roman"/>
        <family val="1"/>
        <charset val="204"/>
      </rPr>
      <t>стулья 3000*4+противопожарный инвентарь10000+ подъезд к противопожарному водоему60000+электротовары для уличного освещения50000 + повышение оплаты труда культуре 6188)</t>
    </r>
  </si>
  <si>
    <t>2020-2025</t>
  </si>
  <si>
    <t>Содержание и ремонт братских захоронений</t>
  </si>
  <si>
    <t>ликвидация стихийных свалок</t>
  </si>
  <si>
    <t>благоустройство детской площадки</t>
  </si>
  <si>
    <t>оформление документов на бесхозный дом в д. Воронки д.5</t>
  </si>
  <si>
    <t>оформление документов на бесхозный дом в д. Баланино д.17</t>
  </si>
  <si>
    <t>оформление документов на бесхозный дом в д. Доманово д.10</t>
  </si>
  <si>
    <t>Бюджет    МО СП д.Алексеевка</t>
  </si>
  <si>
    <t>"Развитие жилищно-коммунального хозяйства на территории сельского поселения "Деревня Алексеевка""</t>
  </si>
  <si>
    <t>Реализация проектов развития общественной инфраструктуры, основанных на местных инициативах (программа Минфина)</t>
  </si>
  <si>
    <t>Реализация общественно - значимых проектов по благоустройству сельских территорий (Программа Мин-ва с/х)</t>
  </si>
  <si>
    <t>приобретение энергосберегающих лампочек, приборов учета для уличного освещения</t>
  </si>
  <si>
    <t>Мероприятия в области энергосбережения</t>
  </si>
  <si>
    <t>Оценка недвижимости, признание прав и регулирование отношений по государственной и муниципальной собственности, в том числе:</t>
  </si>
  <si>
    <t>Бюджет МО СП д.Алексеевка</t>
  </si>
  <si>
    <t xml:space="preserve">Бюджет МОСП д.Алексеевка </t>
  </si>
  <si>
    <t>Бюджет МОСП д.Алексеевка</t>
  </si>
  <si>
    <t>Бюджет МОСП д.Алексеевка; областной бюджет</t>
  </si>
  <si>
    <t>программных мероприятий муниципальной программы</t>
  </si>
  <si>
    <t>работы по благоустройству</t>
  </si>
  <si>
    <t>разработка межевого и тех.плана</t>
  </si>
  <si>
    <t>Прочие мероприятия в сфере благоустройства</t>
  </si>
  <si>
    <t>организация мест сбора ТКО</t>
  </si>
  <si>
    <t>окашивание территории поселения</t>
  </si>
  <si>
    <t>обустройство зоны отдыха в д.Алексеевка</t>
  </si>
  <si>
    <t>изготовление межевого плана мест захоронений</t>
  </si>
  <si>
    <t>ремонт пешеходного мостика</t>
  </si>
  <si>
    <t>вырубка высокорослых и сухостойных насаждений</t>
  </si>
  <si>
    <t>Обустройство зоны отдыха в д.Алексеевка</t>
  </si>
  <si>
    <t>ремонт колодцев в д.Криково, д.Дурово, д.Алексеека, д.Воронки, д. Курганы</t>
  </si>
  <si>
    <t>монтаж заглубленной емкости для нужд пожаротушения в д.Алексеевка</t>
  </si>
  <si>
    <t>ремонт бензокосилки</t>
  </si>
  <si>
    <t>Благоустройство территории около ОПС в д.Алексеевка</t>
  </si>
  <si>
    <t>Организация уличного освещения территории сельского поселения</t>
  </si>
  <si>
    <t>Ремонт территории братского захоронения в д.Алексеевка</t>
  </si>
  <si>
    <t>Исполнение переданных полномочий за счет средств бюджета МР "Износковский район"</t>
  </si>
  <si>
    <t>Техническое и аварийное обслуживание газопровода</t>
  </si>
  <si>
    <t>Мероприятия в области жилищного хозяйства (снос аварийных жилых домов)</t>
  </si>
  <si>
    <t>Организация уличного освещения</t>
  </si>
  <si>
    <t>приобретение и установка фонарей,электрических лампочек и т.д.</t>
  </si>
  <si>
    <t>изготовление тех.документации и разработка смет на работы</t>
  </si>
  <si>
    <t>ремонт памятников, установка мемориалных плит и т.д. (включая разработку и проверку смет)</t>
  </si>
  <si>
    <t>приобретение материалов и оборудования для выполнения работ по благоустройству</t>
  </si>
  <si>
    <t>разработка смет на работы по благоустройству, услуги тех.надзора за ходом выполнения работ</t>
  </si>
  <si>
    <t>благоустройство территории около библиотеки в д.Алексеевка</t>
  </si>
  <si>
    <t>Областной бюджет</t>
  </si>
  <si>
    <t>оформление документов на бесхозный дом в д. Чернышовка д.4</t>
  </si>
  <si>
    <t>Мероприяти по ликвидации очагов распорстранения борщевика Сосновского</t>
  </si>
  <si>
    <t>благоустройство площадки на месте снесенного дома в д.Алексеевка</t>
  </si>
  <si>
    <t>благоустройство пешеходных дорожек тротуарной плиткой в д.Алексеевка к братскому захоронению и ФАП</t>
  </si>
  <si>
    <t>уборка территории и прочее благоустройство</t>
  </si>
  <si>
    <t>Благоустройство пешеходных дорожек тротуарной плиткой в д.Алексеевка вблизи домов с № 1 по № 5</t>
  </si>
  <si>
    <t>Обустройство пешеходных дорожек вблизи домов с № 6 по № 16 в д.Алексеевка</t>
  </si>
  <si>
    <t>Благоустройство пешеходных дорожек тротуарной плиткой в д.Алексеевка вблизи домов с № 2 по № 18А и с № 11 по № 16</t>
  </si>
  <si>
    <t>Приложение 1 к постановлению № 60 от 03.10.2019                           (в редакции от 11.12.2020 г. № 43; от 29.12.2021г; от 27.12.2022 г. № 37)</t>
  </si>
  <si>
    <t>Исполнение переданных полномочий муниципального района по организации в границах поселения электро-, тепло-, газо- и водоснабжения населения, снабжегние населения топливом,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</si>
</sst>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2"/>
    </font>
    <font>
      <b/>
      <sz val="11"/>
      <color indexed="8"/>
      <name val="Times New Roman"/>
      <family val="1"/>
      <charset val="204"/>
    </font>
    <font>
      <b/>
      <sz val="10"/>
      <name val="Arial Cyr"/>
      <charset val="204"/>
    </font>
    <font>
      <sz val="11"/>
      <color rgb="FF000000"/>
      <name val="Times New Roman"/>
      <family val="2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2" borderId="0"/>
    <xf numFmtId="164" fontId="8" fillId="0" borderId="0" applyFont="0" applyFill="0" applyBorder="0" applyAlignment="0" applyProtection="0"/>
    <xf numFmtId="49" fontId="9" fillId="0" borderId="2">
      <alignment horizontal="left" vertical="top" wrapText="1"/>
    </xf>
    <xf numFmtId="4" fontId="9" fillId="3" borderId="2">
      <alignment horizontal="right" vertical="top" shrinkToFit="1"/>
    </xf>
    <xf numFmtId="0" fontId="9" fillId="0" borderId="0">
      <alignment wrapText="1"/>
    </xf>
    <xf numFmtId="0" fontId="12" fillId="4" borderId="3">
      <alignment horizontal="center"/>
      <protection locked="0"/>
    </xf>
  </cellStyleXfs>
  <cellXfs count="50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65" fontId="5" fillId="0" borderId="1" xfId="0" applyNumberFormat="1" applyFont="1" applyBorder="1" applyAlignment="1">
      <alignment horizontal="right" vertical="top"/>
    </xf>
    <xf numFmtId="165" fontId="5" fillId="0" borderId="1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vertical="top"/>
    </xf>
    <xf numFmtId="165" fontId="4" fillId="0" borderId="1" xfId="0" applyNumberFormat="1" applyFont="1" applyBorder="1" applyAlignment="1">
      <alignment horizontal="right" vertical="top"/>
    </xf>
    <xf numFmtId="165" fontId="4" fillId="0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vertical="top"/>
    </xf>
    <xf numFmtId="49" fontId="5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/>
    <xf numFmtId="0" fontId="10" fillId="2" borderId="1" xfId="1" applyFont="1" applyFill="1" applyBorder="1" applyAlignment="1">
      <alignment vertical="top" wrapText="1"/>
    </xf>
    <xf numFmtId="0" fontId="6" fillId="2" borderId="1" xfId="1" applyFont="1" applyFill="1" applyBorder="1" applyAlignment="1">
      <alignment vertical="top" wrapText="1"/>
    </xf>
    <xf numFmtId="0" fontId="11" fillId="0" borderId="0" xfId="0" applyFont="1"/>
    <xf numFmtId="165" fontId="0" fillId="0" borderId="0" xfId="0" applyNumberFormat="1"/>
    <xf numFmtId="165" fontId="4" fillId="0" borderId="1" xfId="0" applyNumberFormat="1" applyFont="1" applyBorder="1" applyAlignment="1">
      <alignment vertical="top"/>
    </xf>
    <xf numFmtId="165" fontId="5" fillId="0" borderId="1" xfId="0" applyNumberFormat="1" applyFont="1" applyBorder="1" applyAlignment="1">
      <alignment vertical="top"/>
    </xf>
    <xf numFmtId="165" fontId="13" fillId="0" borderId="1" xfId="3" applyNumberFormat="1" applyFont="1" applyFill="1" applyBorder="1" applyAlignment="1" applyProtection="1">
      <alignment horizontal="right" vertical="top" shrinkToFit="1"/>
    </xf>
    <xf numFmtId="0" fontId="5" fillId="0" borderId="1" xfId="0" applyFont="1" applyBorder="1" applyAlignment="1">
      <alignment horizontal="left" vertical="top" wrapText="1"/>
    </xf>
    <xf numFmtId="0" fontId="13" fillId="0" borderId="1" xfId="5" applyNumberFormat="1" applyFont="1" applyFill="1" applyBorder="1" applyAlignment="1" applyProtection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65" fontId="13" fillId="0" borderId="1" xfId="6" applyNumberFormat="1" applyFont="1" applyFill="1" applyBorder="1" applyAlignment="1" applyProtection="1">
      <alignment horizontal="right" vertical="top" shrinkToFit="1"/>
    </xf>
    <xf numFmtId="0" fontId="14" fillId="0" borderId="1" xfId="5" applyNumberFormat="1" applyFont="1" applyFill="1" applyBorder="1" applyAlignment="1" applyProtection="1">
      <alignment horizontal="left" vertical="top" wrapText="1"/>
    </xf>
    <xf numFmtId="165" fontId="14" fillId="0" borderId="1" xfId="6" applyNumberFormat="1" applyFont="1" applyFill="1" applyBorder="1" applyAlignment="1" applyProtection="1">
      <alignment horizontal="right" vertical="top" shrinkToFit="1"/>
    </xf>
    <xf numFmtId="165" fontId="4" fillId="0" borderId="1" xfId="0" applyNumberFormat="1" applyFont="1" applyFill="1" applyBorder="1" applyAlignment="1">
      <alignment vertical="top"/>
    </xf>
    <xf numFmtId="165" fontId="4" fillId="0" borderId="1" xfId="2" applyNumberFormat="1" applyFont="1" applyFill="1" applyBorder="1" applyAlignment="1">
      <alignment vertical="top"/>
    </xf>
    <xf numFmtId="165" fontId="5" fillId="0" borderId="1" xfId="2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6" fillId="2" borderId="4" xfId="1" applyFont="1" applyFill="1" applyBorder="1" applyAlignment="1">
      <alignment horizontal="left" vertical="top" wrapText="1"/>
    </xf>
    <xf numFmtId="0" fontId="6" fillId="2" borderId="5" xfId="1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3" fillId="0" borderId="4" xfId="5" applyNumberFormat="1" applyFont="1" applyFill="1" applyBorder="1" applyAlignment="1" applyProtection="1">
      <alignment horizontal="left" vertical="center" wrapText="1"/>
    </xf>
    <xf numFmtId="0" fontId="13" fillId="0" borderId="5" xfId="5" applyNumberFormat="1" applyFont="1" applyFill="1" applyBorder="1" applyAlignment="1" applyProtection="1">
      <alignment horizontal="left" vertical="center" wrapText="1"/>
    </xf>
  </cellXfs>
  <cellStyles count="7">
    <cellStyle name="xl25" xfId="5"/>
    <cellStyle name="xl32" xfId="3"/>
    <cellStyle name="xl37" xfId="6"/>
    <cellStyle name="xl40" xfId="4"/>
    <cellStyle name="Обычный" xfId="0" builtinId="0"/>
    <cellStyle name="Обычный_Рачет расходов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1"/>
  <sheetViews>
    <sheetView tabSelected="1" topLeftCell="A59" zoomScaleNormal="100" workbookViewId="0">
      <selection activeCell="I65" sqref="I65"/>
    </sheetView>
  </sheetViews>
  <sheetFormatPr defaultRowHeight="12.75" x14ac:dyDescent="0.2"/>
  <cols>
    <col min="1" max="1" width="53.28515625" customWidth="1"/>
    <col min="2" max="2" width="11.42578125" customWidth="1"/>
    <col min="3" max="3" width="13.5703125" customWidth="1"/>
    <col min="4" max="4" width="16.42578125" customWidth="1"/>
    <col min="5" max="5" width="11.28515625" customWidth="1"/>
    <col min="6" max="11" width="11.7109375" customWidth="1"/>
  </cols>
  <sheetData>
    <row r="1" spans="1:11" ht="46.5" customHeight="1" x14ac:dyDescent="0.25">
      <c r="A1" s="2"/>
      <c r="B1" s="2"/>
      <c r="C1" s="2"/>
      <c r="D1" s="2"/>
      <c r="E1" s="2"/>
      <c r="F1" s="2"/>
      <c r="G1" s="40" t="s">
        <v>75</v>
      </c>
      <c r="H1" s="40"/>
      <c r="I1" s="40"/>
      <c r="J1" s="40"/>
      <c r="K1" s="40"/>
    </row>
    <row r="2" spans="1:11" ht="14.25" customHeight="1" x14ac:dyDescent="0.25">
      <c r="A2" s="2"/>
      <c r="B2" s="2"/>
      <c r="C2" s="2"/>
      <c r="D2" s="2"/>
      <c r="E2" s="2"/>
      <c r="F2" s="40" t="s">
        <v>10</v>
      </c>
      <c r="G2" s="40"/>
      <c r="H2" s="40"/>
      <c r="I2" s="40"/>
      <c r="J2" s="40"/>
      <c r="K2" s="40"/>
    </row>
    <row r="3" spans="1:11" ht="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4.25" x14ac:dyDescent="0.2">
      <c r="A4" s="41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14.25" x14ac:dyDescent="0.2">
      <c r="A5" s="41" t="s">
        <v>39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ht="14.25" x14ac:dyDescent="0.2">
      <c r="A6" s="41" t="s">
        <v>29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ht="51.75" customHeight="1" x14ac:dyDescent="0.2">
      <c r="A8" s="39" t="s">
        <v>1</v>
      </c>
      <c r="B8" s="39" t="s">
        <v>6</v>
      </c>
      <c r="C8" s="39" t="s">
        <v>2</v>
      </c>
      <c r="D8" s="39" t="s">
        <v>7</v>
      </c>
      <c r="E8" s="39" t="s">
        <v>3</v>
      </c>
      <c r="F8" s="39" t="s">
        <v>4</v>
      </c>
      <c r="G8" s="39"/>
      <c r="H8" s="39"/>
      <c r="I8" s="39"/>
      <c r="J8" s="39"/>
      <c r="K8" s="39"/>
    </row>
    <row r="9" spans="1:11" ht="14.25" x14ac:dyDescent="0.2">
      <c r="A9" s="39"/>
      <c r="B9" s="39"/>
      <c r="C9" s="39"/>
      <c r="D9" s="39"/>
      <c r="E9" s="39"/>
      <c r="F9" s="10">
        <v>2020</v>
      </c>
      <c r="G9" s="10">
        <v>2021</v>
      </c>
      <c r="H9" s="10">
        <v>2022</v>
      </c>
      <c r="I9" s="10">
        <v>2023</v>
      </c>
      <c r="J9" s="10">
        <v>2024</v>
      </c>
      <c r="K9" s="10">
        <v>2025</v>
      </c>
    </row>
    <row r="10" spans="1:11" ht="42.75" x14ac:dyDescent="0.2">
      <c r="A10" s="26" t="s">
        <v>58</v>
      </c>
      <c r="B10" s="10" t="s">
        <v>21</v>
      </c>
      <c r="C10" s="36" t="s">
        <v>11</v>
      </c>
      <c r="D10" s="36" t="s">
        <v>13</v>
      </c>
      <c r="E10" s="5">
        <f>SUM(F10:K10)</f>
        <v>599.94899999999996</v>
      </c>
      <c r="F10" s="10"/>
      <c r="G10" s="38">
        <v>599.94899999999996</v>
      </c>
      <c r="H10" s="10"/>
      <c r="I10" s="10"/>
      <c r="J10" s="10"/>
      <c r="K10" s="10"/>
    </row>
    <row r="11" spans="1:11" ht="48.75" customHeight="1" x14ac:dyDescent="0.2">
      <c r="A11" s="4" t="s">
        <v>56</v>
      </c>
      <c r="B11" s="10" t="s">
        <v>21</v>
      </c>
      <c r="C11" s="16" t="s">
        <v>11</v>
      </c>
      <c r="D11" s="16" t="s">
        <v>13</v>
      </c>
      <c r="E11" s="5">
        <f>SUM(F11:K11)</f>
        <v>443.66200000000003</v>
      </c>
      <c r="F11" s="6">
        <f>F13+F16</f>
        <v>15</v>
      </c>
      <c r="G11" s="6">
        <f t="shared" ref="G11:K11" si="0">G13+G16</f>
        <v>74.662000000000006</v>
      </c>
      <c r="H11" s="6">
        <f t="shared" si="0"/>
        <v>234</v>
      </c>
      <c r="I11" s="6">
        <f t="shared" si="0"/>
        <v>40</v>
      </c>
      <c r="J11" s="6">
        <f t="shared" si="0"/>
        <v>40</v>
      </c>
      <c r="K11" s="6">
        <f t="shared" si="0"/>
        <v>40</v>
      </c>
    </row>
    <row r="12" spans="1:11" ht="15" x14ac:dyDescent="0.2">
      <c r="A12" s="3" t="s">
        <v>5</v>
      </c>
      <c r="B12" s="7"/>
      <c r="C12" s="17"/>
      <c r="D12" s="17"/>
      <c r="E12" s="8"/>
      <c r="F12" s="9"/>
      <c r="G12" s="9"/>
      <c r="H12" s="32"/>
      <c r="I12" s="9"/>
      <c r="J12" s="9"/>
      <c r="K12" s="9"/>
    </row>
    <row r="13" spans="1:11" ht="62.25" customHeight="1" x14ac:dyDescent="0.2">
      <c r="A13" s="3" t="s">
        <v>76</v>
      </c>
      <c r="B13" s="11" t="s">
        <v>21</v>
      </c>
      <c r="C13" s="17" t="s">
        <v>11</v>
      </c>
      <c r="D13" s="17" t="s">
        <v>13</v>
      </c>
      <c r="E13" s="8">
        <f t="shared" ref="E13:E17" si="1">SUM(F13:K13)</f>
        <v>229.66200000000001</v>
      </c>
      <c r="F13" s="9">
        <f t="shared" ref="F13" si="2">F14+F15</f>
        <v>0</v>
      </c>
      <c r="G13" s="9">
        <f>G14+G15</f>
        <v>59.661999999999999</v>
      </c>
      <c r="H13" s="9">
        <f t="shared" ref="H13:K13" si="3">H14+H15</f>
        <v>170</v>
      </c>
      <c r="I13" s="9">
        <f t="shared" si="3"/>
        <v>0</v>
      </c>
      <c r="J13" s="9">
        <f t="shared" si="3"/>
        <v>0</v>
      </c>
      <c r="K13" s="9">
        <f t="shared" si="3"/>
        <v>0</v>
      </c>
    </row>
    <row r="14" spans="1:11" ht="46.5" customHeight="1" x14ac:dyDescent="0.2">
      <c r="A14" s="3" t="s">
        <v>57</v>
      </c>
      <c r="B14" s="11" t="s">
        <v>21</v>
      </c>
      <c r="C14" s="17" t="s">
        <v>11</v>
      </c>
      <c r="D14" s="17" t="s">
        <v>13</v>
      </c>
      <c r="E14" s="8">
        <f t="shared" si="1"/>
        <v>61.763999999999996</v>
      </c>
      <c r="F14" s="9"/>
      <c r="G14" s="9">
        <v>59.661999999999999</v>
      </c>
      <c r="H14" s="9">
        <v>2.1019999999999999</v>
      </c>
      <c r="I14" s="9">
        <v>0</v>
      </c>
      <c r="J14" s="9">
        <v>0</v>
      </c>
      <c r="K14" s="9">
        <v>0</v>
      </c>
    </row>
    <row r="15" spans="1:11" ht="32.25" customHeight="1" x14ac:dyDescent="0.2">
      <c r="A15" s="3" t="s">
        <v>50</v>
      </c>
      <c r="B15" s="11" t="s">
        <v>21</v>
      </c>
      <c r="C15" s="17" t="s">
        <v>11</v>
      </c>
      <c r="D15" s="17" t="s">
        <v>13</v>
      </c>
      <c r="E15" s="8">
        <f t="shared" si="1"/>
        <v>167.898</v>
      </c>
      <c r="F15" s="9">
        <v>0</v>
      </c>
      <c r="G15" s="9">
        <v>0</v>
      </c>
      <c r="H15" s="32">
        <v>167.898</v>
      </c>
      <c r="I15" s="9">
        <v>0</v>
      </c>
      <c r="J15" s="9">
        <v>0</v>
      </c>
      <c r="K15" s="9">
        <v>0</v>
      </c>
    </row>
    <row r="16" spans="1:11" ht="49.5" customHeight="1" x14ac:dyDescent="0.2">
      <c r="A16" s="3" t="s">
        <v>17</v>
      </c>
      <c r="B16" s="11" t="s">
        <v>21</v>
      </c>
      <c r="C16" s="17" t="s">
        <v>11</v>
      </c>
      <c r="D16" s="17" t="s">
        <v>13</v>
      </c>
      <c r="E16" s="8">
        <f t="shared" si="1"/>
        <v>214</v>
      </c>
      <c r="F16" s="9">
        <v>15</v>
      </c>
      <c r="G16" s="9">
        <v>15</v>
      </c>
      <c r="H16" s="32">
        <v>64</v>
      </c>
      <c r="I16" s="9">
        <v>40</v>
      </c>
      <c r="J16" s="9">
        <v>40</v>
      </c>
      <c r="K16" s="9">
        <v>40</v>
      </c>
    </row>
    <row r="17" spans="1:11" ht="42.75" x14ac:dyDescent="0.2">
      <c r="A17" s="4" t="s">
        <v>59</v>
      </c>
      <c r="B17" s="10" t="s">
        <v>21</v>
      </c>
      <c r="C17" s="16" t="s">
        <v>11</v>
      </c>
      <c r="D17" s="16" t="s">
        <v>35</v>
      </c>
      <c r="E17" s="5">
        <f t="shared" si="1"/>
        <v>1427.7380000000001</v>
      </c>
      <c r="F17" s="6">
        <f t="shared" ref="F17:H17" si="4">SUM(F19:F22)</f>
        <v>195</v>
      </c>
      <c r="G17" s="6">
        <f t="shared" si="4"/>
        <v>220.41800000000001</v>
      </c>
      <c r="H17" s="6">
        <f t="shared" si="4"/>
        <v>335</v>
      </c>
      <c r="I17" s="6">
        <f>SUM(I19:I22)</f>
        <v>258.65999999999997</v>
      </c>
      <c r="J17" s="6">
        <f t="shared" ref="J17:K17" si="5">SUM(J19:J22)</f>
        <v>218.66</v>
      </c>
      <c r="K17" s="6">
        <f t="shared" si="5"/>
        <v>200</v>
      </c>
    </row>
    <row r="18" spans="1:11" ht="15" x14ac:dyDescent="0.2">
      <c r="A18" s="3" t="s">
        <v>5</v>
      </c>
      <c r="B18" s="12"/>
      <c r="C18" s="17"/>
      <c r="D18" s="17"/>
      <c r="E18" s="8"/>
      <c r="F18" s="9"/>
      <c r="G18" s="9"/>
      <c r="H18" s="32"/>
      <c r="I18" s="9"/>
      <c r="J18" s="9"/>
      <c r="K18" s="9"/>
    </row>
    <row r="19" spans="1:11" ht="30" x14ac:dyDescent="0.2">
      <c r="A19" s="3" t="s">
        <v>8</v>
      </c>
      <c r="B19" s="11" t="s">
        <v>21</v>
      </c>
      <c r="C19" s="17" t="s">
        <v>11</v>
      </c>
      <c r="D19" s="17" t="s">
        <v>37</v>
      </c>
      <c r="E19" s="8">
        <f t="shared" ref="E19:E23" si="6">SUM(F19:K19)</f>
        <v>1157.1959999999999</v>
      </c>
      <c r="F19" s="9">
        <v>130</v>
      </c>
      <c r="G19" s="9">
        <v>146.196</v>
      </c>
      <c r="H19" s="9">
        <v>281</v>
      </c>
      <c r="I19" s="9">
        <v>200</v>
      </c>
      <c r="J19" s="9">
        <v>200</v>
      </c>
      <c r="K19" s="9">
        <v>200</v>
      </c>
    </row>
    <row r="20" spans="1:11" ht="30" x14ac:dyDescent="0.2">
      <c r="A20" s="3" t="s">
        <v>61</v>
      </c>
      <c r="B20" s="11" t="s">
        <v>21</v>
      </c>
      <c r="C20" s="17" t="s">
        <v>11</v>
      </c>
      <c r="D20" s="17" t="s">
        <v>37</v>
      </c>
      <c r="E20" s="8">
        <f t="shared" si="6"/>
        <v>13</v>
      </c>
      <c r="F20" s="9">
        <v>5</v>
      </c>
      <c r="G20" s="9">
        <v>8</v>
      </c>
      <c r="H20" s="32">
        <v>0</v>
      </c>
      <c r="I20" s="9">
        <v>0</v>
      </c>
      <c r="J20" s="9">
        <v>0</v>
      </c>
      <c r="K20" s="9">
        <v>0</v>
      </c>
    </row>
    <row r="21" spans="1:11" ht="30" x14ac:dyDescent="0.2">
      <c r="A21" s="3" t="s">
        <v>14</v>
      </c>
      <c r="B21" s="11" t="s">
        <v>21</v>
      </c>
      <c r="C21" s="17" t="s">
        <v>11</v>
      </c>
      <c r="D21" s="17" t="s">
        <v>37</v>
      </c>
      <c r="E21" s="8">
        <f t="shared" si="6"/>
        <v>191.042</v>
      </c>
      <c r="F21" s="9">
        <v>40</v>
      </c>
      <c r="G21" s="9">
        <v>19.722000000000001</v>
      </c>
      <c r="H21" s="32">
        <v>54</v>
      </c>
      <c r="I21" s="9">
        <v>58.66</v>
      </c>
      <c r="J21" s="9">
        <v>18.66</v>
      </c>
      <c r="K21" s="9">
        <v>0</v>
      </c>
    </row>
    <row r="22" spans="1:11" ht="30" customHeight="1" x14ac:dyDescent="0.2">
      <c r="A22" s="3" t="s">
        <v>60</v>
      </c>
      <c r="B22" s="11" t="s">
        <v>21</v>
      </c>
      <c r="C22" s="17" t="s">
        <v>11</v>
      </c>
      <c r="D22" s="17" t="s">
        <v>37</v>
      </c>
      <c r="E22" s="8">
        <f t="shared" si="6"/>
        <v>66.5</v>
      </c>
      <c r="F22" s="9">
        <v>20</v>
      </c>
      <c r="G22" s="9">
        <v>46.5</v>
      </c>
      <c r="H22" s="33">
        <v>0</v>
      </c>
      <c r="I22" s="9">
        <v>0</v>
      </c>
      <c r="J22" s="9">
        <v>0</v>
      </c>
      <c r="K22" s="9">
        <v>0</v>
      </c>
    </row>
    <row r="23" spans="1:11" ht="42.75" x14ac:dyDescent="0.2">
      <c r="A23" s="4" t="s">
        <v>33</v>
      </c>
      <c r="B23" s="10" t="s">
        <v>21</v>
      </c>
      <c r="C23" s="16" t="s">
        <v>11</v>
      </c>
      <c r="D23" s="16" t="s">
        <v>28</v>
      </c>
      <c r="E23" s="5">
        <f t="shared" si="6"/>
        <v>18.466000000000001</v>
      </c>
      <c r="F23" s="6">
        <f>F25</f>
        <v>18.466000000000001</v>
      </c>
      <c r="G23" s="6">
        <f t="shared" ref="G23:K23" si="7">G25</f>
        <v>0</v>
      </c>
      <c r="H23" s="6">
        <v>0</v>
      </c>
      <c r="I23" s="6">
        <v>0</v>
      </c>
      <c r="J23" s="6">
        <v>0</v>
      </c>
      <c r="K23" s="6">
        <f t="shared" si="7"/>
        <v>0</v>
      </c>
    </row>
    <row r="24" spans="1:11" ht="15" x14ac:dyDescent="0.2">
      <c r="A24" s="4" t="s">
        <v>5</v>
      </c>
      <c r="B24" s="10"/>
      <c r="C24" s="17"/>
      <c r="D24" s="16"/>
      <c r="E24" s="5"/>
      <c r="F24" s="6"/>
      <c r="G24" s="6"/>
      <c r="H24" s="34"/>
      <c r="I24" s="6"/>
      <c r="J24" s="6"/>
      <c r="K24" s="6"/>
    </row>
    <row r="25" spans="1:11" ht="30" x14ac:dyDescent="0.2">
      <c r="A25" s="3" t="s">
        <v>32</v>
      </c>
      <c r="B25" s="11" t="s">
        <v>21</v>
      </c>
      <c r="C25" s="17" t="s">
        <v>11</v>
      </c>
      <c r="D25" s="17" t="s">
        <v>37</v>
      </c>
      <c r="E25" s="8">
        <f t="shared" ref="E25:E26" si="8">SUM(F25:K25)</f>
        <v>18.466000000000001</v>
      </c>
      <c r="F25" s="32">
        <v>18.466000000000001</v>
      </c>
      <c r="G25" s="32">
        <v>0</v>
      </c>
      <c r="H25" s="32">
        <v>0</v>
      </c>
      <c r="I25" s="32">
        <v>0</v>
      </c>
      <c r="J25" s="23">
        <v>0</v>
      </c>
      <c r="K25" s="23">
        <v>0</v>
      </c>
    </row>
    <row r="26" spans="1:11" ht="42.75" x14ac:dyDescent="0.2">
      <c r="A26" s="4" t="s">
        <v>22</v>
      </c>
      <c r="B26" s="10" t="s">
        <v>21</v>
      </c>
      <c r="C26" s="16" t="s">
        <v>11</v>
      </c>
      <c r="D26" s="16" t="s">
        <v>37</v>
      </c>
      <c r="E26" s="5">
        <f t="shared" si="8"/>
        <v>316.726</v>
      </c>
      <c r="F26" s="6">
        <f t="shared" ref="F26:K26" si="9">SUM(F28:F31)</f>
        <v>42.725999999999999</v>
      </c>
      <c r="G26" s="6">
        <f t="shared" si="9"/>
        <v>35</v>
      </c>
      <c r="H26" s="35">
        <f t="shared" si="9"/>
        <v>209</v>
      </c>
      <c r="I26" s="6">
        <f t="shared" si="9"/>
        <v>10</v>
      </c>
      <c r="J26" s="6">
        <f t="shared" si="9"/>
        <v>10</v>
      </c>
      <c r="K26" s="6">
        <f t="shared" si="9"/>
        <v>10</v>
      </c>
    </row>
    <row r="27" spans="1:11" ht="15" x14ac:dyDescent="0.2">
      <c r="A27" s="3" t="s">
        <v>5</v>
      </c>
      <c r="B27" s="10"/>
      <c r="C27" s="17"/>
      <c r="D27" s="16"/>
      <c r="E27" s="5"/>
      <c r="F27" s="6"/>
      <c r="G27" s="6"/>
      <c r="H27" s="35"/>
      <c r="I27" s="6"/>
      <c r="J27" s="6"/>
      <c r="K27" s="6"/>
    </row>
    <row r="28" spans="1:11" ht="30" x14ac:dyDescent="0.2">
      <c r="A28" s="3" t="s">
        <v>18</v>
      </c>
      <c r="B28" s="11" t="s">
        <v>21</v>
      </c>
      <c r="C28" s="17" t="s">
        <v>11</v>
      </c>
      <c r="D28" s="17" t="s">
        <v>37</v>
      </c>
      <c r="E28" s="8">
        <f t="shared" ref="E28:E32" si="10">SUM(F28:K28)</f>
        <v>55.1</v>
      </c>
      <c r="F28" s="9">
        <v>6.5</v>
      </c>
      <c r="G28" s="9">
        <v>8.4</v>
      </c>
      <c r="H28" s="33">
        <v>10.199999999999999</v>
      </c>
      <c r="I28" s="9">
        <v>10</v>
      </c>
      <c r="J28" s="9">
        <v>10</v>
      </c>
      <c r="K28" s="9">
        <v>10</v>
      </c>
    </row>
    <row r="29" spans="1:11" ht="30.75" customHeight="1" x14ac:dyDescent="0.2">
      <c r="A29" s="20" t="s">
        <v>40</v>
      </c>
      <c r="B29" s="11" t="s">
        <v>21</v>
      </c>
      <c r="C29" s="17" t="s">
        <v>11</v>
      </c>
      <c r="D29" s="17" t="s">
        <v>37</v>
      </c>
      <c r="E29" s="8">
        <f t="shared" si="10"/>
        <v>20.526000000000003</v>
      </c>
      <c r="F29" s="9">
        <v>10.226000000000001</v>
      </c>
      <c r="G29" s="9">
        <v>10.3</v>
      </c>
      <c r="H29" s="32">
        <v>0</v>
      </c>
      <c r="I29" s="9">
        <v>0</v>
      </c>
      <c r="J29" s="9">
        <v>0</v>
      </c>
      <c r="K29" s="9">
        <v>0</v>
      </c>
    </row>
    <row r="30" spans="1:11" ht="30.75" customHeight="1" x14ac:dyDescent="0.2">
      <c r="A30" s="20" t="s">
        <v>41</v>
      </c>
      <c r="B30" s="11" t="s">
        <v>21</v>
      </c>
      <c r="C30" s="17" t="s">
        <v>11</v>
      </c>
      <c r="D30" s="17" t="s">
        <v>37</v>
      </c>
      <c r="E30" s="8">
        <f t="shared" si="10"/>
        <v>18</v>
      </c>
      <c r="F30" s="9">
        <v>18</v>
      </c>
      <c r="G30" s="9">
        <v>0</v>
      </c>
      <c r="H30" s="32">
        <v>0</v>
      </c>
      <c r="I30" s="9">
        <v>0</v>
      </c>
      <c r="J30" s="9">
        <v>0</v>
      </c>
      <c r="K30" s="9">
        <v>0</v>
      </c>
    </row>
    <row r="31" spans="1:11" ht="30" x14ac:dyDescent="0.2">
      <c r="A31" s="3" t="s">
        <v>62</v>
      </c>
      <c r="B31" s="11" t="s">
        <v>21</v>
      </c>
      <c r="C31" s="17" t="s">
        <v>11</v>
      </c>
      <c r="D31" s="17" t="s">
        <v>37</v>
      </c>
      <c r="E31" s="8">
        <f t="shared" si="10"/>
        <v>223.10000000000002</v>
      </c>
      <c r="F31" s="9">
        <v>8</v>
      </c>
      <c r="G31" s="9">
        <v>16.3</v>
      </c>
      <c r="H31" s="32">
        <v>198.8</v>
      </c>
      <c r="I31" s="9">
        <v>0</v>
      </c>
      <c r="J31" s="9">
        <v>0</v>
      </c>
      <c r="K31" s="9">
        <v>0</v>
      </c>
    </row>
    <row r="32" spans="1:11" ht="33" customHeight="1" x14ac:dyDescent="0.2">
      <c r="A32" s="4" t="s">
        <v>42</v>
      </c>
      <c r="B32" s="10" t="s">
        <v>21</v>
      </c>
      <c r="C32" s="16" t="s">
        <v>11</v>
      </c>
      <c r="D32" s="16" t="s">
        <v>36</v>
      </c>
      <c r="E32" s="5">
        <f t="shared" si="10"/>
        <v>5555.8990000000003</v>
      </c>
      <c r="F32" s="6">
        <f>SUM(F34:F48)</f>
        <v>844.22800000000007</v>
      </c>
      <c r="G32" s="6">
        <f t="shared" ref="G32:K32" si="11">SUM(G34:G48)</f>
        <v>1528.511</v>
      </c>
      <c r="H32" s="6">
        <f t="shared" si="11"/>
        <v>1565.924</v>
      </c>
      <c r="I32" s="6">
        <f t="shared" si="11"/>
        <v>235</v>
      </c>
      <c r="J32" s="6">
        <f t="shared" si="11"/>
        <v>883.80799999999999</v>
      </c>
      <c r="K32" s="6">
        <f t="shared" si="11"/>
        <v>498.428</v>
      </c>
    </row>
    <row r="33" spans="1:11" ht="15" x14ac:dyDescent="0.2">
      <c r="A33" s="3" t="s">
        <v>5</v>
      </c>
      <c r="B33" s="14"/>
      <c r="C33" s="17"/>
      <c r="D33" s="17"/>
      <c r="E33" s="8"/>
      <c r="F33" s="32"/>
      <c r="G33" s="32"/>
      <c r="H33" s="32"/>
      <c r="I33" s="9"/>
      <c r="J33" s="9"/>
      <c r="K33" s="9"/>
    </row>
    <row r="34" spans="1:11" ht="30" x14ac:dyDescent="0.2">
      <c r="A34" s="3" t="s">
        <v>23</v>
      </c>
      <c r="B34" s="11" t="s">
        <v>21</v>
      </c>
      <c r="C34" s="17" t="s">
        <v>11</v>
      </c>
      <c r="D34" s="17" t="s">
        <v>37</v>
      </c>
      <c r="E34" s="8">
        <f t="shared" ref="E34:E53" si="12">SUM(F34:K34)</f>
        <v>451.14499999999998</v>
      </c>
      <c r="F34" s="9">
        <v>150</v>
      </c>
      <c r="G34" s="9">
        <v>167.33699999999999</v>
      </c>
      <c r="H34" s="32">
        <v>5</v>
      </c>
      <c r="I34" s="9">
        <v>0</v>
      </c>
      <c r="J34" s="9">
        <v>128.80799999999999</v>
      </c>
      <c r="K34" s="9">
        <v>0</v>
      </c>
    </row>
    <row r="35" spans="1:11" ht="30" x14ac:dyDescent="0.2">
      <c r="A35" s="3" t="s">
        <v>43</v>
      </c>
      <c r="B35" s="11" t="s">
        <v>21</v>
      </c>
      <c r="C35" s="17" t="s">
        <v>11</v>
      </c>
      <c r="D35" s="17" t="s">
        <v>37</v>
      </c>
      <c r="E35" s="8">
        <f t="shared" si="12"/>
        <v>411</v>
      </c>
      <c r="F35" s="9">
        <v>121</v>
      </c>
      <c r="G35" s="9">
        <v>150</v>
      </c>
      <c r="H35" s="9">
        <v>0</v>
      </c>
      <c r="I35" s="9">
        <v>0</v>
      </c>
      <c r="J35" s="9">
        <v>70</v>
      </c>
      <c r="K35" s="8">
        <v>70</v>
      </c>
    </row>
    <row r="36" spans="1:11" ht="30" x14ac:dyDescent="0.2">
      <c r="A36" s="3" t="s">
        <v>44</v>
      </c>
      <c r="B36" s="11" t="s">
        <v>21</v>
      </c>
      <c r="C36" s="17" t="s">
        <v>11</v>
      </c>
      <c r="D36" s="17" t="s">
        <v>37</v>
      </c>
      <c r="E36" s="8">
        <f t="shared" si="12"/>
        <v>277.22699999999998</v>
      </c>
      <c r="F36" s="9">
        <v>40</v>
      </c>
      <c r="G36" s="9">
        <v>100</v>
      </c>
      <c r="H36" s="32">
        <v>37.226999999999997</v>
      </c>
      <c r="I36" s="9">
        <v>0</v>
      </c>
      <c r="J36" s="9">
        <v>50</v>
      </c>
      <c r="K36" s="8">
        <v>50</v>
      </c>
    </row>
    <row r="37" spans="1:11" ht="30" x14ac:dyDescent="0.2">
      <c r="A37" s="3" t="s">
        <v>45</v>
      </c>
      <c r="B37" s="11" t="s">
        <v>21</v>
      </c>
      <c r="C37" s="17" t="s">
        <v>11</v>
      </c>
      <c r="D37" s="17" t="s">
        <v>37</v>
      </c>
      <c r="E37" s="8">
        <f t="shared" si="12"/>
        <v>62</v>
      </c>
      <c r="F37" s="9">
        <v>62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</row>
    <row r="38" spans="1:11" ht="30" x14ac:dyDescent="0.2">
      <c r="A38" s="3" t="s">
        <v>46</v>
      </c>
      <c r="B38" s="11" t="s">
        <v>21</v>
      </c>
      <c r="C38" s="17" t="s">
        <v>11</v>
      </c>
      <c r="D38" s="17" t="s">
        <v>37</v>
      </c>
      <c r="E38" s="8">
        <f t="shared" si="12"/>
        <v>46.5</v>
      </c>
      <c r="F38" s="9">
        <v>21.5</v>
      </c>
      <c r="G38" s="9">
        <v>25</v>
      </c>
      <c r="H38" s="9">
        <v>0</v>
      </c>
      <c r="I38" s="9">
        <v>0</v>
      </c>
      <c r="J38" s="9">
        <v>0</v>
      </c>
      <c r="K38" s="9">
        <v>0</v>
      </c>
    </row>
    <row r="39" spans="1:11" ht="30" x14ac:dyDescent="0.2">
      <c r="A39" s="3" t="s">
        <v>47</v>
      </c>
      <c r="B39" s="11" t="s">
        <v>21</v>
      </c>
      <c r="C39" s="17" t="s">
        <v>11</v>
      </c>
      <c r="D39" s="17" t="s">
        <v>37</v>
      </c>
      <c r="E39" s="8">
        <f t="shared" si="12"/>
        <v>171.09100000000001</v>
      </c>
      <c r="F39" s="9">
        <v>171.09100000000001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</row>
    <row r="40" spans="1:11" ht="30" x14ac:dyDescent="0.2">
      <c r="A40" s="3" t="s">
        <v>52</v>
      </c>
      <c r="B40" s="11" t="s">
        <v>21</v>
      </c>
      <c r="C40" s="17" t="s">
        <v>11</v>
      </c>
      <c r="D40" s="17" t="s">
        <v>37</v>
      </c>
      <c r="E40" s="8">
        <f t="shared" si="12"/>
        <v>15</v>
      </c>
      <c r="F40" s="9">
        <v>0</v>
      </c>
      <c r="G40" s="9">
        <v>5</v>
      </c>
      <c r="H40" s="9">
        <v>0</v>
      </c>
      <c r="I40" s="9">
        <v>0</v>
      </c>
      <c r="J40" s="9">
        <v>5</v>
      </c>
      <c r="K40" s="8">
        <v>5</v>
      </c>
    </row>
    <row r="41" spans="1:11" ht="30" x14ac:dyDescent="0.2">
      <c r="A41" s="3" t="s">
        <v>48</v>
      </c>
      <c r="B41" s="11" t="s">
        <v>21</v>
      </c>
      <c r="C41" s="17" t="s">
        <v>11</v>
      </c>
      <c r="D41" s="17" t="s">
        <v>37</v>
      </c>
      <c r="E41" s="8">
        <f t="shared" si="12"/>
        <v>526</v>
      </c>
      <c r="F41" s="9">
        <v>80</v>
      </c>
      <c r="G41" s="9">
        <v>315</v>
      </c>
      <c r="H41" s="9">
        <v>41</v>
      </c>
      <c r="I41" s="9">
        <v>30</v>
      </c>
      <c r="J41" s="9">
        <v>30</v>
      </c>
      <c r="K41" s="9">
        <v>30</v>
      </c>
    </row>
    <row r="42" spans="1:11" ht="30" x14ac:dyDescent="0.2">
      <c r="A42" s="3" t="s">
        <v>65</v>
      </c>
      <c r="B42" s="11" t="s">
        <v>21</v>
      </c>
      <c r="C42" s="17" t="s">
        <v>11</v>
      </c>
      <c r="D42" s="17" t="s">
        <v>37</v>
      </c>
      <c r="E42" s="8">
        <f t="shared" ref="E42:E43" si="13">SUM(F42:K42)</f>
        <v>190.17400000000001</v>
      </c>
      <c r="F42" s="9">
        <v>0</v>
      </c>
      <c r="G42" s="9">
        <v>190.17400000000001</v>
      </c>
      <c r="H42" s="9">
        <v>0</v>
      </c>
      <c r="I42" s="9">
        <v>0</v>
      </c>
      <c r="J42" s="9">
        <v>0</v>
      </c>
      <c r="K42" s="9">
        <v>0</v>
      </c>
    </row>
    <row r="43" spans="1:11" ht="34.5" customHeight="1" x14ac:dyDescent="0.2">
      <c r="A43" s="3" t="s">
        <v>70</v>
      </c>
      <c r="B43" s="11" t="s">
        <v>21</v>
      </c>
      <c r="C43" s="17" t="s">
        <v>11</v>
      </c>
      <c r="D43" s="17" t="s">
        <v>37</v>
      </c>
      <c r="E43" s="8">
        <f t="shared" si="13"/>
        <v>280</v>
      </c>
      <c r="F43" s="9">
        <v>0</v>
      </c>
      <c r="G43" s="9">
        <v>0</v>
      </c>
      <c r="H43" s="9">
        <v>280</v>
      </c>
      <c r="I43" s="9">
        <v>0</v>
      </c>
      <c r="J43" s="9">
        <v>0</v>
      </c>
      <c r="K43" s="9">
        <v>0</v>
      </c>
    </row>
    <row r="44" spans="1:11" ht="30" x14ac:dyDescent="0.2">
      <c r="A44" s="3" t="s">
        <v>69</v>
      </c>
      <c r="B44" s="11" t="s">
        <v>21</v>
      </c>
      <c r="C44" s="17" t="s">
        <v>11</v>
      </c>
      <c r="D44" s="17" t="s">
        <v>37</v>
      </c>
      <c r="E44" s="8">
        <f t="shared" ref="E44" si="14">SUM(F44:K44)</f>
        <v>150</v>
      </c>
      <c r="F44" s="9">
        <v>0</v>
      </c>
      <c r="G44" s="9">
        <v>0</v>
      </c>
      <c r="H44" s="9">
        <v>0</v>
      </c>
      <c r="I44" s="9">
        <v>0</v>
      </c>
      <c r="J44" s="9">
        <v>150</v>
      </c>
      <c r="K44" s="9">
        <v>0</v>
      </c>
    </row>
    <row r="45" spans="1:11" ht="30" x14ac:dyDescent="0.2">
      <c r="A45" s="3" t="s">
        <v>24</v>
      </c>
      <c r="B45" s="11" t="s">
        <v>21</v>
      </c>
      <c r="C45" s="17" t="s">
        <v>11</v>
      </c>
      <c r="D45" s="17" t="s">
        <v>37</v>
      </c>
      <c r="E45" s="8">
        <f t="shared" si="12"/>
        <v>448.428</v>
      </c>
      <c r="F45" s="9">
        <v>100</v>
      </c>
      <c r="G45" s="9">
        <f>130+10</f>
        <v>140</v>
      </c>
      <c r="H45" s="9">
        <v>0</v>
      </c>
      <c r="I45" s="9">
        <v>15</v>
      </c>
      <c r="J45" s="9">
        <v>150</v>
      </c>
      <c r="K45" s="9">
        <v>43.427999999999997</v>
      </c>
    </row>
    <row r="46" spans="1:11" ht="30" x14ac:dyDescent="0.2">
      <c r="A46" s="3" t="s">
        <v>71</v>
      </c>
      <c r="B46" s="11" t="s">
        <v>21</v>
      </c>
      <c r="C46" s="17" t="s">
        <v>11</v>
      </c>
      <c r="D46" s="17" t="s">
        <v>37</v>
      </c>
      <c r="E46" s="8">
        <f t="shared" si="12"/>
        <v>1115.9100000000001</v>
      </c>
      <c r="F46" s="9">
        <v>98.637</v>
      </c>
      <c r="G46" s="9">
        <v>150</v>
      </c>
      <c r="H46" s="32">
        <f>45.304+18.085+97+5.43+1.331+480.123</f>
        <v>647.27300000000002</v>
      </c>
      <c r="I46" s="9">
        <f>40</f>
        <v>40</v>
      </c>
      <c r="J46" s="9">
        <f>50+40</f>
        <v>90</v>
      </c>
      <c r="K46" s="9">
        <f>50+40</f>
        <v>90</v>
      </c>
    </row>
    <row r="47" spans="1:11" ht="30" x14ac:dyDescent="0.2">
      <c r="A47" s="3" t="s">
        <v>64</v>
      </c>
      <c r="B47" s="11" t="s">
        <v>21</v>
      </c>
      <c r="C47" s="17" t="s">
        <v>11</v>
      </c>
      <c r="D47" s="17" t="s">
        <v>37</v>
      </c>
      <c r="E47" s="8">
        <f t="shared" si="12"/>
        <v>410</v>
      </c>
      <c r="F47" s="9">
        <v>0</v>
      </c>
      <c r="G47" s="9">
        <v>100</v>
      </c>
      <c r="H47" s="32">
        <v>10</v>
      </c>
      <c r="I47" s="9">
        <v>100</v>
      </c>
      <c r="J47" s="9">
        <v>100</v>
      </c>
      <c r="K47" s="9">
        <v>100</v>
      </c>
    </row>
    <row r="48" spans="1:11" ht="30" x14ac:dyDescent="0.2">
      <c r="A48" s="3" t="s">
        <v>63</v>
      </c>
      <c r="B48" s="11" t="s">
        <v>21</v>
      </c>
      <c r="C48" s="17" t="s">
        <v>11</v>
      </c>
      <c r="D48" s="17" t="s">
        <v>37</v>
      </c>
      <c r="E48" s="8">
        <f t="shared" ref="E48" si="15">SUM(F48:K48)</f>
        <v>1001.424</v>
      </c>
      <c r="F48" s="9">
        <v>0</v>
      </c>
      <c r="G48" s="9">
        <v>186</v>
      </c>
      <c r="H48" s="32">
        <f>257.5+36.664+251.26</f>
        <v>545.42399999999998</v>
      </c>
      <c r="I48" s="9">
        <v>50</v>
      </c>
      <c r="J48" s="9">
        <f>60+50</f>
        <v>110</v>
      </c>
      <c r="K48" s="9">
        <f>60+50</f>
        <v>110</v>
      </c>
    </row>
    <row r="49" spans="1:11" ht="45.75" customHeight="1" x14ac:dyDescent="0.2">
      <c r="A49" s="4" t="s">
        <v>34</v>
      </c>
      <c r="B49" s="10" t="s">
        <v>21</v>
      </c>
      <c r="C49" s="16" t="s">
        <v>11</v>
      </c>
      <c r="D49" s="16" t="s">
        <v>36</v>
      </c>
      <c r="E49" s="5">
        <f t="shared" si="12"/>
        <v>31</v>
      </c>
      <c r="F49" s="6">
        <f>SUM(F50:F53)</f>
        <v>0</v>
      </c>
      <c r="G49" s="6">
        <f t="shared" ref="G49:K49" si="16">SUM(G50:G53)</f>
        <v>12</v>
      </c>
      <c r="H49" s="6">
        <f t="shared" si="16"/>
        <v>19</v>
      </c>
      <c r="I49" s="6">
        <f t="shared" si="16"/>
        <v>0</v>
      </c>
      <c r="J49" s="6">
        <f t="shared" si="16"/>
        <v>0</v>
      </c>
      <c r="K49" s="6">
        <f t="shared" si="16"/>
        <v>0</v>
      </c>
    </row>
    <row r="50" spans="1:11" ht="30" x14ac:dyDescent="0.2">
      <c r="A50" s="3" t="s">
        <v>25</v>
      </c>
      <c r="B50" s="11" t="s">
        <v>21</v>
      </c>
      <c r="C50" s="17" t="s">
        <v>11</v>
      </c>
      <c r="D50" s="17" t="s">
        <v>37</v>
      </c>
      <c r="E50" s="8">
        <f t="shared" si="12"/>
        <v>31</v>
      </c>
      <c r="F50" s="9">
        <v>0</v>
      </c>
      <c r="G50" s="9">
        <v>12</v>
      </c>
      <c r="H50" s="9">
        <v>19</v>
      </c>
      <c r="I50" s="9">
        <v>0</v>
      </c>
      <c r="J50" s="9">
        <v>0</v>
      </c>
      <c r="K50" s="9">
        <v>0</v>
      </c>
    </row>
    <row r="51" spans="1:11" ht="30" x14ac:dyDescent="0.2">
      <c r="A51" s="3" t="s">
        <v>67</v>
      </c>
      <c r="B51" s="11" t="s">
        <v>21</v>
      </c>
      <c r="C51" s="17" t="s">
        <v>11</v>
      </c>
      <c r="D51" s="17" t="s">
        <v>37</v>
      </c>
      <c r="E51" s="8">
        <f t="shared" si="12"/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</row>
    <row r="52" spans="1:11" ht="30" x14ac:dyDescent="0.2">
      <c r="A52" s="3" t="s">
        <v>26</v>
      </c>
      <c r="B52" s="11" t="s">
        <v>21</v>
      </c>
      <c r="C52" s="17" t="s">
        <v>11</v>
      </c>
      <c r="D52" s="17" t="s">
        <v>37</v>
      </c>
      <c r="E52" s="8">
        <f t="shared" si="12"/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</row>
    <row r="53" spans="1:11" ht="30" x14ac:dyDescent="0.2">
      <c r="A53" s="3" t="s">
        <v>27</v>
      </c>
      <c r="B53" s="11" t="s">
        <v>21</v>
      </c>
      <c r="C53" s="17" t="s">
        <v>11</v>
      </c>
      <c r="D53" s="17" t="s">
        <v>37</v>
      </c>
      <c r="E53" s="8">
        <f t="shared" si="12"/>
        <v>0</v>
      </c>
      <c r="F53" s="9">
        <v>0</v>
      </c>
      <c r="G53" s="9">
        <v>0</v>
      </c>
      <c r="H53" s="32">
        <v>0</v>
      </c>
      <c r="I53" s="9">
        <v>0</v>
      </c>
      <c r="J53" s="9">
        <v>0</v>
      </c>
      <c r="K53" s="9">
        <v>0</v>
      </c>
    </row>
    <row r="54" spans="1:11" ht="33" customHeight="1" x14ac:dyDescent="0.2">
      <c r="A54" s="4" t="s">
        <v>16</v>
      </c>
      <c r="B54" s="10" t="s">
        <v>21</v>
      </c>
      <c r="C54" s="16" t="s">
        <v>11</v>
      </c>
      <c r="D54" s="16" t="s">
        <v>36</v>
      </c>
      <c r="E54" s="5">
        <f>SUM(F54:K54)</f>
        <v>304.60699999999997</v>
      </c>
      <c r="F54" s="6">
        <f t="shared" ref="F54:K54" si="17">SUM(F56:F57)</f>
        <v>25.42</v>
      </c>
      <c r="G54" s="6">
        <f t="shared" si="17"/>
        <v>148.15</v>
      </c>
      <c r="H54" s="6">
        <f t="shared" si="17"/>
        <v>101.03700000000001</v>
      </c>
      <c r="I54" s="6">
        <f t="shared" si="17"/>
        <v>10</v>
      </c>
      <c r="J54" s="6">
        <f t="shared" si="17"/>
        <v>10</v>
      </c>
      <c r="K54" s="6">
        <f t="shared" si="17"/>
        <v>10</v>
      </c>
    </row>
    <row r="55" spans="1:11" ht="15" x14ac:dyDescent="0.2">
      <c r="A55" s="3" t="s">
        <v>5</v>
      </c>
      <c r="B55" s="14"/>
      <c r="C55" s="17"/>
      <c r="D55" s="17"/>
      <c r="E55" s="8"/>
      <c r="F55" s="9"/>
      <c r="G55" s="9"/>
      <c r="H55" s="32"/>
      <c r="I55" s="9"/>
      <c r="J55" s="9"/>
      <c r="K55" s="9"/>
    </row>
    <row r="56" spans="1:11" ht="30" x14ac:dyDescent="0.2">
      <c r="A56" s="3" t="s">
        <v>9</v>
      </c>
      <c r="B56" s="11" t="s">
        <v>21</v>
      </c>
      <c r="C56" s="17" t="s">
        <v>11</v>
      </c>
      <c r="D56" s="17" t="s">
        <v>37</v>
      </c>
      <c r="E56" s="8">
        <f t="shared" ref="E56:E57" si="18">SUM(F56:K56)</f>
        <v>128.279</v>
      </c>
      <c r="F56" s="9">
        <v>25.42</v>
      </c>
      <c r="G56" s="9">
        <v>36.859000000000002</v>
      </c>
      <c r="H56" s="32">
        <v>36</v>
      </c>
      <c r="I56" s="9">
        <v>10</v>
      </c>
      <c r="J56" s="9">
        <v>10</v>
      </c>
      <c r="K56" s="9">
        <v>10</v>
      </c>
    </row>
    <row r="57" spans="1:11" ht="30" x14ac:dyDescent="0.2">
      <c r="A57" s="3" t="s">
        <v>51</v>
      </c>
      <c r="B57" s="11" t="s">
        <v>21</v>
      </c>
      <c r="C57" s="17" t="s">
        <v>11</v>
      </c>
      <c r="D57" s="17" t="s">
        <v>37</v>
      </c>
      <c r="E57" s="8">
        <f t="shared" si="18"/>
        <v>176.328</v>
      </c>
      <c r="F57" s="9">
        <v>0</v>
      </c>
      <c r="G57" s="9">
        <v>111.291</v>
      </c>
      <c r="H57" s="9">
        <v>65.037000000000006</v>
      </c>
      <c r="I57" s="9">
        <v>0</v>
      </c>
      <c r="J57" s="9">
        <v>0</v>
      </c>
      <c r="K57" s="9">
        <v>0</v>
      </c>
    </row>
    <row r="58" spans="1:11" ht="89.25" hidden="1" x14ac:dyDescent="0.2">
      <c r="A58" s="20" t="s">
        <v>20</v>
      </c>
      <c r="B58" s="10" t="s">
        <v>19</v>
      </c>
      <c r="C58" s="17"/>
      <c r="D58" s="17"/>
      <c r="E58" s="5">
        <f t="shared" ref="E58:E60" si="19">SUM(F58:K58)</f>
        <v>80.853999999999999</v>
      </c>
      <c r="F58" s="6">
        <v>6.1879999999999997</v>
      </c>
      <c r="G58" s="6">
        <v>6.1879999999999997</v>
      </c>
      <c r="H58" s="32"/>
      <c r="I58" s="9"/>
      <c r="J58" s="9"/>
      <c r="K58" s="6">
        <v>68.477999999999994</v>
      </c>
    </row>
    <row r="59" spans="1:11" ht="42.75" x14ac:dyDescent="0.2">
      <c r="A59" s="19" t="s">
        <v>68</v>
      </c>
      <c r="B59" s="10" t="s">
        <v>21</v>
      </c>
      <c r="C59" s="37" t="s">
        <v>11</v>
      </c>
      <c r="D59" s="37" t="s">
        <v>13</v>
      </c>
      <c r="E59" s="5">
        <f>SUM(F59:K59)</f>
        <v>20</v>
      </c>
      <c r="F59" s="6">
        <v>0</v>
      </c>
      <c r="G59" s="6">
        <v>0</v>
      </c>
      <c r="H59" s="35">
        <v>20</v>
      </c>
      <c r="I59" s="6">
        <v>0</v>
      </c>
      <c r="J59" s="6">
        <v>0</v>
      </c>
      <c r="K59" s="6">
        <v>0</v>
      </c>
    </row>
    <row r="60" spans="1:11" ht="59.25" customHeight="1" x14ac:dyDescent="0.2">
      <c r="A60" s="19" t="s">
        <v>31</v>
      </c>
      <c r="B60" s="10" t="s">
        <v>21</v>
      </c>
      <c r="C60" s="16" t="s">
        <v>11</v>
      </c>
      <c r="D60" s="26" t="s">
        <v>38</v>
      </c>
      <c r="E60" s="5">
        <f t="shared" si="19"/>
        <v>3817.1289999999999</v>
      </c>
      <c r="F60" s="6">
        <f>SUM(F62:F65)</f>
        <v>807.23199999999997</v>
      </c>
      <c r="G60" s="6">
        <f>SUM(G62:G66)</f>
        <v>694.35599999999999</v>
      </c>
      <c r="H60" s="6">
        <f t="shared" ref="H60" si="20">SUM(H62:H65)</f>
        <v>0</v>
      </c>
      <c r="I60" s="6">
        <f>SUM(I62:I66)</f>
        <v>2315.5410000000002</v>
      </c>
      <c r="J60" s="6">
        <f t="shared" ref="J60:K60" si="21">SUM(J62:J66)</f>
        <v>0</v>
      </c>
      <c r="K60" s="6">
        <f t="shared" si="21"/>
        <v>0</v>
      </c>
    </row>
    <row r="61" spans="1:11" ht="15" x14ac:dyDescent="0.2">
      <c r="A61" s="20" t="s">
        <v>5</v>
      </c>
      <c r="B61" s="10"/>
      <c r="C61" s="17"/>
      <c r="D61" s="26"/>
      <c r="E61" s="5"/>
      <c r="F61" s="6"/>
      <c r="G61" s="6"/>
      <c r="H61" s="35"/>
      <c r="I61" s="6"/>
      <c r="J61" s="6"/>
      <c r="K61" s="6"/>
    </row>
    <row r="62" spans="1:11" ht="60" x14ac:dyDescent="0.2">
      <c r="A62" s="27" t="s">
        <v>49</v>
      </c>
      <c r="B62" s="11" t="s">
        <v>21</v>
      </c>
      <c r="C62" s="17" t="s">
        <v>11</v>
      </c>
      <c r="D62" s="28" t="s">
        <v>38</v>
      </c>
      <c r="E62" s="8">
        <f t="shared" ref="E62:E67" si="22">SUM(F62:K62)</f>
        <v>807.23199999999997</v>
      </c>
      <c r="F62" s="29">
        <v>807.23199999999997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</row>
    <row r="63" spans="1:11" ht="30" x14ac:dyDescent="0.2">
      <c r="A63" s="48" t="s">
        <v>53</v>
      </c>
      <c r="B63" s="44" t="s">
        <v>21</v>
      </c>
      <c r="C63" s="46" t="s">
        <v>11</v>
      </c>
      <c r="D63" s="28" t="s">
        <v>37</v>
      </c>
      <c r="E63" s="8">
        <f t="shared" ref="E63:E64" si="23">SUM(F63:K63)</f>
        <v>208.30799999999999</v>
      </c>
      <c r="F63" s="9">
        <v>0</v>
      </c>
      <c r="G63" s="25">
        <v>208.30799999999999</v>
      </c>
      <c r="H63" s="9">
        <v>0</v>
      </c>
      <c r="I63" s="9">
        <v>0</v>
      </c>
      <c r="J63" s="9">
        <v>0</v>
      </c>
      <c r="K63" s="9">
        <v>0</v>
      </c>
    </row>
    <row r="64" spans="1:11" ht="30" x14ac:dyDescent="0.2">
      <c r="A64" s="49"/>
      <c r="B64" s="45"/>
      <c r="C64" s="47"/>
      <c r="D64" s="28" t="s">
        <v>66</v>
      </c>
      <c r="E64" s="8">
        <f t="shared" si="23"/>
        <v>486.048</v>
      </c>
      <c r="F64" s="9">
        <v>0</v>
      </c>
      <c r="G64" s="25">
        <v>486.048</v>
      </c>
      <c r="H64" s="9">
        <v>0</v>
      </c>
      <c r="I64" s="9">
        <v>0</v>
      </c>
      <c r="J64" s="9">
        <v>0</v>
      </c>
      <c r="K64" s="9">
        <v>0</v>
      </c>
    </row>
    <row r="65" spans="1:11" ht="30" x14ac:dyDescent="0.2">
      <c r="A65" s="48" t="s">
        <v>73</v>
      </c>
      <c r="B65" s="44" t="s">
        <v>21</v>
      </c>
      <c r="C65" s="46" t="s">
        <v>11</v>
      </c>
      <c r="D65" s="28" t="s">
        <v>37</v>
      </c>
      <c r="E65" s="8">
        <f t="shared" si="22"/>
        <v>734.28399999999999</v>
      </c>
      <c r="F65" s="9">
        <v>0</v>
      </c>
      <c r="G65" s="9">
        <v>0</v>
      </c>
      <c r="H65" s="9">
        <v>0</v>
      </c>
      <c r="I65" s="9">
        <f>709.784+24.5</f>
        <v>734.28399999999999</v>
      </c>
      <c r="J65" s="9">
        <v>0</v>
      </c>
      <c r="K65" s="9">
        <v>0</v>
      </c>
    </row>
    <row r="66" spans="1:11" ht="28.5" customHeight="1" x14ac:dyDescent="0.2">
      <c r="A66" s="49"/>
      <c r="B66" s="45"/>
      <c r="C66" s="47"/>
      <c r="D66" s="28" t="s">
        <v>66</v>
      </c>
      <c r="E66" s="8">
        <f t="shared" si="22"/>
        <v>1581.2570000000001</v>
      </c>
      <c r="F66" s="9">
        <v>0</v>
      </c>
      <c r="G66" s="9">
        <v>0</v>
      </c>
      <c r="H66" s="9">
        <v>0</v>
      </c>
      <c r="I66" s="9">
        <v>1581.2570000000001</v>
      </c>
      <c r="J66" s="9">
        <v>0</v>
      </c>
      <c r="K66" s="9">
        <v>0</v>
      </c>
    </row>
    <row r="67" spans="1:11" ht="44.25" customHeight="1" x14ac:dyDescent="0.2">
      <c r="A67" s="30" t="s">
        <v>30</v>
      </c>
      <c r="B67" s="10" t="s">
        <v>21</v>
      </c>
      <c r="C67" s="16" t="s">
        <v>11</v>
      </c>
      <c r="D67" s="26" t="s">
        <v>37</v>
      </c>
      <c r="E67" s="5">
        <f t="shared" si="22"/>
        <v>1616.982</v>
      </c>
      <c r="F67" s="31">
        <f>SUM(F69:F75)</f>
        <v>0</v>
      </c>
      <c r="G67" s="31">
        <f t="shared" ref="G67:K67" si="24">SUM(G69:G75)</f>
        <v>805.226</v>
      </c>
      <c r="H67" s="31">
        <f t="shared" si="24"/>
        <v>721.75600000000009</v>
      </c>
      <c r="I67" s="31">
        <f t="shared" si="24"/>
        <v>90</v>
      </c>
      <c r="J67" s="31">
        <f t="shared" si="24"/>
        <v>0</v>
      </c>
      <c r="K67" s="31">
        <f t="shared" si="24"/>
        <v>0</v>
      </c>
    </row>
    <row r="68" spans="1:11" ht="15" x14ac:dyDescent="0.2">
      <c r="A68" s="27" t="s">
        <v>5</v>
      </c>
      <c r="B68" s="11"/>
      <c r="C68" s="17"/>
      <c r="D68" s="28"/>
      <c r="E68" s="8"/>
      <c r="F68" s="29"/>
      <c r="G68" s="25"/>
      <c r="H68" s="25"/>
      <c r="I68" s="9"/>
      <c r="J68" s="9"/>
      <c r="K68" s="9"/>
    </row>
    <row r="69" spans="1:11" ht="30" x14ac:dyDescent="0.2">
      <c r="A69" s="42" t="s">
        <v>72</v>
      </c>
      <c r="B69" s="44" t="s">
        <v>21</v>
      </c>
      <c r="C69" s="46" t="s">
        <v>11</v>
      </c>
      <c r="D69" s="28" t="s">
        <v>37</v>
      </c>
      <c r="E69" s="8">
        <f t="shared" ref="E69:E74" si="25">SUM(F69:K69)</f>
        <v>99.176000000000002</v>
      </c>
      <c r="F69" s="9">
        <v>0</v>
      </c>
      <c r="G69" s="9">
        <v>0</v>
      </c>
      <c r="H69" s="9">
        <v>99.176000000000002</v>
      </c>
      <c r="I69" s="9">
        <v>0</v>
      </c>
      <c r="J69" s="9">
        <v>0</v>
      </c>
      <c r="K69" s="9">
        <v>0</v>
      </c>
    </row>
    <row r="70" spans="1:11" ht="30" x14ac:dyDescent="0.2">
      <c r="A70" s="43"/>
      <c r="B70" s="45"/>
      <c r="C70" s="47"/>
      <c r="D70" s="28" t="s">
        <v>66</v>
      </c>
      <c r="E70" s="8">
        <f t="shared" si="25"/>
        <v>622.58000000000004</v>
      </c>
      <c r="F70" s="9">
        <v>0</v>
      </c>
      <c r="G70" s="9">
        <v>0</v>
      </c>
      <c r="H70" s="9">
        <v>622.58000000000004</v>
      </c>
      <c r="I70" s="9">
        <v>0</v>
      </c>
      <c r="J70" s="9">
        <v>0</v>
      </c>
      <c r="K70" s="9">
        <v>0</v>
      </c>
    </row>
    <row r="71" spans="1:11" ht="30" x14ac:dyDescent="0.2">
      <c r="A71" s="42" t="s">
        <v>74</v>
      </c>
      <c r="B71" s="44" t="s">
        <v>21</v>
      </c>
      <c r="C71" s="46" t="s">
        <v>11</v>
      </c>
      <c r="D71" s="28" t="s">
        <v>37</v>
      </c>
      <c r="E71" s="8">
        <f t="shared" ref="E71:E72" si="26">SUM(F71:K71)</f>
        <v>90</v>
      </c>
      <c r="F71" s="9">
        <v>0</v>
      </c>
      <c r="G71" s="9">
        <v>0</v>
      </c>
      <c r="H71" s="9">
        <v>0</v>
      </c>
      <c r="I71" s="9">
        <v>90</v>
      </c>
      <c r="J71" s="9">
        <v>0</v>
      </c>
      <c r="K71" s="9">
        <v>0</v>
      </c>
    </row>
    <row r="72" spans="1:11" ht="30" x14ac:dyDescent="0.2">
      <c r="A72" s="43"/>
      <c r="B72" s="45"/>
      <c r="C72" s="47"/>
      <c r="D72" s="28" t="s">
        <v>66</v>
      </c>
      <c r="E72" s="8">
        <f t="shared" si="26"/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</row>
    <row r="73" spans="1:11" ht="33" customHeight="1" x14ac:dyDescent="0.2">
      <c r="A73" s="42" t="s">
        <v>54</v>
      </c>
      <c r="B73" s="44" t="s">
        <v>21</v>
      </c>
      <c r="C73" s="46" t="s">
        <v>11</v>
      </c>
      <c r="D73" s="28" t="s">
        <v>37</v>
      </c>
      <c r="E73" s="8">
        <f t="shared" si="25"/>
        <v>118.04</v>
      </c>
      <c r="F73" s="9">
        <v>0</v>
      </c>
      <c r="G73" s="9">
        <v>118.04</v>
      </c>
      <c r="H73" s="9">
        <v>0</v>
      </c>
      <c r="I73" s="9">
        <v>0</v>
      </c>
      <c r="J73" s="9">
        <v>0</v>
      </c>
      <c r="K73" s="9">
        <v>0</v>
      </c>
    </row>
    <row r="74" spans="1:11" ht="33" customHeight="1" x14ac:dyDescent="0.2">
      <c r="A74" s="43"/>
      <c r="B74" s="45"/>
      <c r="C74" s="47"/>
      <c r="D74" s="28" t="s">
        <v>66</v>
      </c>
      <c r="E74" s="8">
        <f t="shared" si="25"/>
        <v>687.18600000000004</v>
      </c>
      <c r="F74" s="9">
        <v>0</v>
      </c>
      <c r="G74" s="9">
        <v>687.18600000000004</v>
      </c>
      <c r="H74" s="9">
        <v>0</v>
      </c>
      <c r="I74" s="9">
        <v>0</v>
      </c>
      <c r="J74" s="9">
        <v>0</v>
      </c>
      <c r="K74" s="9">
        <v>0</v>
      </c>
    </row>
    <row r="75" spans="1:11" s="21" customFormat="1" ht="30" x14ac:dyDescent="0.2">
      <c r="A75" s="20" t="s">
        <v>55</v>
      </c>
      <c r="B75" s="11" t="s">
        <v>21</v>
      </c>
      <c r="C75" s="17" t="s">
        <v>11</v>
      </c>
      <c r="D75" s="28" t="s">
        <v>37</v>
      </c>
      <c r="E75" s="8">
        <f>SUM(F75:K75)</f>
        <v>0</v>
      </c>
      <c r="F75" s="9">
        <v>0</v>
      </c>
      <c r="G75" s="9">
        <v>0</v>
      </c>
      <c r="H75" s="32">
        <v>0</v>
      </c>
      <c r="I75" s="32">
        <v>0</v>
      </c>
      <c r="J75" s="9">
        <v>0</v>
      </c>
      <c r="K75" s="9">
        <v>0</v>
      </c>
    </row>
    <row r="76" spans="1:11" ht="14.25" x14ac:dyDescent="0.2">
      <c r="A76" s="15" t="s">
        <v>12</v>
      </c>
      <c r="B76" s="13"/>
      <c r="C76" s="4"/>
      <c r="D76" s="24"/>
      <c r="E76" s="5">
        <f>SUM(F76,G76,H76,I76,J76,K76)</f>
        <v>14152.157999999999</v>
      </c>
      <c r="F76" s="5">
        <f t="shared" ref="F76:K76" si="27">F10+F11+F17+F23+F26+F32+F49+F54+F59+F60+F67</f>
        <v>1948.0720000000001</v>
      </c>
      <c r="G76" s="5">
        <f t="shared" si="27"/>
        <v>4118.2719999999999</v>
      </c>
      <c r="H76" s="6">
        <f t="shared" si="27"/>
        <v>3205.7169999999996</v>
      </c>
      <c r="I76" s="5">
        <f t="shared" si="27"/>
        <v>2959.201</v>
      </c>
      <c r="J76" s="5">
        <f t="shared" si="27"/>
        <v>1162.4679999999998</v>
      </c>
      <c r="K76" s="5">
        <f t="shared" si="27"/>
        <v>758.428</v>
      </c>
    </row>
    <row r="77" spans="1:11" x14ac:dyDescent="0.2">
      <c r="A77" s="1"/>
      <c r="C77" s="1"/>
      <c r="D77" s="1"/>
    </row>
    <row r="78" spans="1:11" x14ac:dyDescent="0.2">
      <c r="A78" s="1"/>
      <c r="C78" s="1"/>
      <c r="D78" s="1"/>
      <c r="E78" s="22"/>
    </row>
    <row r="79" spans="1:11" x14ac:dyDescent="0.2">
      <c r="A79" s="1"/>
      <c r="C79" s="1"/>
      <c r="D79" s="1"/>
      <c r="E79" s="22"/>
    </row>
    <row r="80" spans="1:11" x14ac:dyDescent="0.2">
      <c r="A80" s="1"/>
      <c r="C80" s="18"/>
      <c r="D80" s="1"/>
    </row>
    <row r="81" spans="3:7" ht="18.75" customHeight="1" x14ac:dyDescent="0.2">
      <c r="C81" s="1"/>
      <c r="D81" s="1"/>
    </row>
    <row r="91" spans="3:7" x14ac:dyDescent="0.2">
      <c r="G91" t="s">
        <v>15</v>
      </c>
    </row>
  </sheetData>
  <mergeCells count="26">
    <mergeCell ref="A63:A64"/>
    <mergeCell ref="B63:B64"/>
    <mergeCell ref="C63:C64"/>
    <mergeCell ref="A71:A72"/>
    <mergeCell ref="B71:B72"/>
    <mergeCell ref="C71:C72"/>
    <mergeCell ref="A73:A74"/>
    <mergeCell ref="B73:B74"/>
    <mergeCell ref="C73:C74"/>
    <mergeCell ref="A65:A66"/>
    <mergeCell ref="B65:B66"/>
    <mergeCell ref="C65:C66"/>
    <mergeCell ref="A69:A70"/>
    <mergeCell ref="B69:B70"/>
    <mergeCell ref="C69:C70"/>
    <mergeCell ref="F2:K2"/>
    <mergeCell ref="A6:K6"/>
    <mergeCell ref="G1:K1"/>
    <mergeCell ref="A4:K4"/>
    <mergeCell ref="A5:K5"/>
    <mergeCell ref="F8:K8"/>
    <mergeCell ref="A8:A9"/>
    <mergeCell ref="B8:B9"/>
    <mergeCell ref="C8:C9"/>
    <mergeCell ref="D8:D9"/>
    <mergeCell ref="E8:E9"/>
  </mergeCells>
  <phoneticPr fontId="1" type="noConversion"/>
  <pageMargins left="0.39370078740157483" right="0.39370078740157483" top="0.19685039370078741" bottom="0.19685039370078741" header="0.51181102362204722" footer="0.51181102362204722"/>
  <pageSetup paperSize="9" scale="80" orientation="landscape" verticalDpi="18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показ. ЖКХ.</vt:lpstr>
      <vt:lpstr>'показ. ЖКХ.'!Заголовки_для_печати</vt:lpstr>
      <vt:lpstr>'показ. ЖКХ.'!Область_печати</vt:lpstr>
    </vt:vector>
  </TitlesOfParts>
  <Company>Министерство финансовК.О.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2023-01-09T13:41:39Z</cp:lastPrinted>
  <dcterms:created xsi:type="dcterms:W3CDTF">2013-08-26T07:48:35Z</dcterms:created>
  <dcterms:modified xsi:type="dcterms:W3CDTF">2023-01-10T07:27:24Z</dcterms:modified>
</cp:coreProperties>
</file>